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к ПЗ" sheetId="1" r:id="rId1"/>
  </sheets>
  <definedNames>
    <definedName name="_xlnm._FilterDatabase" localSheetId="0" hidden="1">'прил к ПЗ'!$A$8:$F$43</definedName>
    <definedName name="_xlnm.Print_Titles" localSheetId="0">'прил к ПЗ'!$7:$8</definedName>
    <definedName name="_xlnm.Print_Area" localSheetId="0">'прил к ПЗ'!$A$1:$F$44</definedName>
  </definedNames>
  <calcPr fullCalcOnLoad="1"/>
</workbook>
</file>

<file path=xl/sharedStrings.xml><?xml version="1.0" encoding="utf-8"?>
<sst xmlns="http://schemas.openxmlformats.org/spreadsheetml/2006/main" count="104" uniqueCount="57">
  <si>
    <t xml:space="preserve">Распределение бюджетных ассигнований по разделам и подразделам классификации расходов бюджета
</t>
  </si>
  <si>
    <t>тыс. рублей</t>
  </si>
  <si>
    <t>Наименование</t>
  </si>
  <si>
    <t>Рз</t>
  </si>
  <si>
    <t>Пр</t>
  </si>
  <si>
    <t xml:space="preserve">  ОБЩЕГОСУДАРСТВЕННЫЕ ВОПРОСЫ</t>
  </si>
  <si>
    <t>01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</si>
  <si>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</si>
  <si>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</si>
  <si>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</si>
  <si>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</si>
  <si>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</si>
  <si>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</si>
  <si>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</si>
  <si>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</si>
  <si>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</si>
  <si>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</si>
  <si>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</si>
  <si>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</si>
  <si>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ЭКОНОМИКА</t>
  </si>
  <si>
    <t xml:space="preserve">    Сельское хозяйство и рыболовство</t>
  </si>
  <si>
    <t>05</t>
  </si>
  <si>
    <t xml:space="preserve">    Транспорт</t>
  </si>
  <si>
    <t>08</t>
  </si>
  <si>
    <t xml:space="preserve">    Дорожное хозяйство (дорожные фонды)</t>
  </si>
  <si>
    <t>09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</si>
  <si>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</si>
  <si>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</si>
  <si>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</si>
  <si>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</si>
  <si>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Благоустройство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</si>
  <si>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</si>
  <si>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</si>
  <si>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</si>
  <si>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</si>
  <si>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</si>
  <si>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</si>
  <si>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</si>
  <si>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</si>
  <si>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СОЦИАЛЬНАЯ ПОЛИТИКА</t>
  </si>
  <si>
    <t>10</t>
  </si>
  <si>
    <t xml:space="preserve">    Социальное обслуживание населения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</si>
  <si>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</si>
  <si>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</si>
  <si>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</si>
  <si>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</si>
  <si>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</si>
  <si>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</si>
  <si>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Периодическая печать и издательства</t>
  </si>
  <si>
    <t>Всего расходов:</t>
  </si>
  <si>
    <t>к пояснительной записке</t>
  </si>
  <si>
    <t xml:space="preserve">    Другие вопросы в области жилищно-коммунального хозяйства</t>
  </si>
  <si>
    <t>2019 год</t>
  </si>
  <si>
    <t>2020 год</t>
  </si>
  <si>
    <t>2021 год</t>
  </si>
  <si>
    <t xml:space="preserve">    Дополнительное образование детей</t>
  </si>
  <si>
    <t xml:space="preserve">    Судебная система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</si>
</sst>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00"/>
  </numFmts>
  <fonts count="30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0" fontId="7" fillId="6" borderId="0" applyNumberFormat="0" applyBorder="0" applyAlignment="0" applyProtection="0"/>
    <xf numFmtId="0" fontId="28" fillId="7" borderId="0" applyNumberFormat="0" applyBorder="0" applyAlignment="0" applyProtection="0"/>
    <xf numFmtId="0" fontId="7" fillId="8" borderId="0" applyNumberFormat="0" applyBorder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28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8" borderId="0" applyNumberFormat="0" applyBorder="0" applyAlignment="0" applyProtection="0"/>
    <xf numFmtId="0" fontId="28" fillId="20" borderId="0" applyNumberFormat="0" applyBorder="0" applyAlignment="0" applyProtection="0"/>
    <xf numFmtId="0" fontId="7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16" borderId="0" applyNumberFormat="0" applyBorder="0" applyAlignment="0" applyProtection="0"/>
    <xf numFmtId="0" fontId="29" fillId="26" borderId="0" applyNumberFormat="0" applyBorder="0" applyAlignment="0" applyProtection="0"/>
    <xf numFmtId="0" fontId="8" fillId="18" borderId="0" applyNumberFormat="0" applyBorder="0" applyAlignment="0" applyProtection="0"/>
    <xf numFmtId="0" fontId="29" fillId="27" borderId="0" applyNumberFormat="0" applyBorder="0" applyAlignment="0" applyProtection="0"/>
    <xf numFmtId="0" fontId="8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2" fillId="39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40" borderId="7" applyNumberFormat="0" applyAlignment="0" applyProtection="0"/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0" fontId="20" fillId="39" borderId="0">
      <alignment/>
      <protection/>
    </xf>
    <xf numFmtId="0" fontId="21" fillId="39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4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43" borderId="0" xfId="71" applyFont="1" applyFill="1" applyAlignment="1">
      <alignment/>
      <protection/>
    </xf>
    <xf numFmtId="0" fontId="4" fillId="43" borderId="0" xfId="71" applyFont="1" applyFill="1" applyAlignment="1">
      <alignment/>
      <protection/>
    </xf>
    <xf numFmtId="0" fontId="3" fillId="43" borderId="10" xfId="71" applyFont="1" applyFill="1" applyBorder="1" applyAlignment="1">
      <alignment horizontal="center" wrapText="1"/>
      <protection/>
    </xf>
    <xf numFmtId="0" fontId="3" fillId="43" borderId="11" xfId="71" applyFont="1" applyFill="1" applyBorder="1" applyAlignment="1">
      <alignment horizontal="center" wrapText="1"/>
      <protection/>
    </xf>
    <xf numFmtId="0" fontId="3" fillId="43" borderId="12" xfId="71" applyFont="1" applyFill="1" applyBorder="1" applyAlignment="1">
      <alignment horizontal="center" wrapText="1"/>
      <protection/>
    </xf>
    <xf numFmtId="0" fontId="3" fillId="43" borderId="13" xfId="71" applyFont="1" applyFill="1" applyBorder="1" applyAlignment="1">
      <alignment wrapText="1"/>
      <protection/>
    </xf>
    <xf numFmtId="49" fontId="3" fillId="43" borderId="14" xfId="71" applyNumberFormat="1" applyFont="1" applyFill="1" applyBorder="1" applyAlignment="1">
      <alignment horizontal="center" shrinkToFit="1"/>
      <protection/>
    </xf>
    <xf numFmtId="0" fontId="5" fillId="43" borderId="15" xfId="71" applyFont="1" applyFill="1" applyBorder="1" applyAlignment="1">
      <alignment wrapText="1"/>
      <protection/>
    </xf>
    <xf numFmtId="49" fontId="5" fillId="43" borderId="16" xfId="71" applyNumberFormat="1" applyFont="1" applyFill="1" applyBorder="1" applyAlignment="1">
      <alignment horizontal="center" shrinkToFit="1"/>
      <protection/>
    </xf>
    <xf numFmtId="0" fontId="3" fillId="43" borderId="15" xfId="71" applyFont="1" applyFill="1" applyBorder="1" applyAlignment="1">
      <alignment wrapText="1"/>
      <protection/>
    </xf>
    <xf numFmtId="49" fontId="3" fillId="43" borderId="16" xfId="71" applyNumberFormat="1" applyFont="1" applyFill="1" applyBorder="1" applyAlignment="1">
      <alignment horizontal="center" shrinkToFit="1"/>
      <protection/>
    </xf>
    <xf numFmtId="0" fontId="5" fillId="43" borderId="0" xfId="71" applyFont="1" applyFill="1" applyAlignment="1">
      <alignment/>
      <protection/>
    </xf>
    <xf numFmtId="4" fontId="5" fillId="43" borderId="0" xfId="71" applyNumberFormat="1" applyFont="1" applyFill="1" applyAlignment="1">
      <alignment/>
      <protection/>
    </xf>
    <xf numFmtId="201" fontId="4" fillId="43" borderId="17" xfId="71" applyNumberFormat="1" applyFont="1" applyFill="1" applyBorder="1" applyAlignment="1">
      <alignment/>
      <protection/>
    </xf>
    <xf numFmtId="201" fontId="6" fillId="43" borderId="18" xfId="71" applyNumberFormat="1" applyFont="1" applyFill="1" applyBorder="1" applyAlignment="1">
      <alignment/>
      <protection/>
    </xf>
    <xf numFmtId="201" fontId="4" fillId="43" borderId="18" xfId="71" applyNumberFormat="1" applyFont="1" applyFill="1" applyBorder="1" applyAlignment="1">
      <alignment/>
      <protection/>
    </xf>
    <xf numFmtId="201" fontId="4" fillId="43" borderId="19" xfId="71" applyNumberFormat="1" applyFont="1" applyFill="1" applyBorder="1" applyAlignment="1">
      <alignment/>
      <protection/>
    </xf>
    <xf numFmtId="0" fontId="6" fillId="43" borderId="0" xfId="71" applyFont="1" applyFill="1" applyAlignment="1">
      <alignment horizontal="right"/>
      <protection/>
    </xf>
    <xf numFmtId="0" fontId="3" fillId="43" borderId="20" xfId="71" applyFont="1" applyFill="1" applyBorder="1" applyAlignment="1">
      <alignment horizontal="left"/>
      <protection/>
    </xf>
    <xf numFmtId="0" fontId="3" fillId="43" borderId="21" xfId="71" applyFont="1" applyFill="1" applyBorder="1" applyAlignment="1">
      <alignment horizontal="left"/>
      <protection/>
    </xf>
    <xf numFmtId="0" fontId="3" fillId="43" borderId="22" xfId="71" applyFont="1" applyFill="1" applyBorder="1" applyAlignment="1">
      <alignment horizontal="left"/>
      <protection/>
    </xf>
    <xf numFmtId="0" fontId="1" fillId="43" borderId="0" xfId="71" applyFont="1" applyFill="1" applyAlignment="1">
      <alignment horizontal="center" wrapText="1"/>
      <protection/>
    </xf>
    <xf numFmtId="0" fontId="2" fillId="43" borderId="21" xfId="71" applyFont="1" applyFill="1" applyBorder="1" applyAlignment="1">
      <alignment horizontal="right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прил. 2   к ПЗ распред по Рз и Пр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">
      <selection activeCell="D43" sqref="D43"/>
    </sheetView>
  </sheetViews>
  <sheetFormatPr defaultColWidth="9.140625" defaultRowHeight="12.75" outlineLevelRow="1"/>
  <cols>
    <col min="1" max="1" width="55.28125" style="1" customWidth="1"/>
    <col min="2" max="2" width="6.140625" style="1" customWidth="1"/>
    <col min="3" max="3" width="6.421875" style="1" customWidth="1"/>
    <col min="4" max="6" width="15.57421875" style="1" customWidth="1"/>
    <col min="7" max="16384" width="9.140625" style="1" customWidth="1"/>
  </cols>
  <sheetData>
    <row r="1" spans="1:4" ht="12.75">
      <c r="A1" s="18"/>
      <c r="B1" s="18"/>
      <c r="C1" s="18"/>
      <c r="D1" s="18"/>
    </row>
    <row r="2" spans="1:6" ht="12.75">
      <c r="A2" s="18" t="s">
        <v>50</v>
      </c>
      <c r="B2" s="18"/>
      <c r="C2" s="18"/>
      <c r="D2" s="18"/>
      <c r="E2" s="18"/>
      <c r="F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6" spans="1:6" s="2" customFormat="1" ht="55.5" customHeight="1">
      <c r="A6" s="22" t="s">
        <v>0</v>
      </c>
      <c r="B6" s="22"/>
      <c r="C6" s="22"/>
      <c r="D6" s="22"/>
      <c r="E6" s="22"/>
      <c r="F6" s="22"/>
    </row>
    <row r="7" spans="1:6" ht="16.5" thickBot="1">
      <c r="A7" s="23" t="s">
        <v>1</v>
      </c>
      <c r="B7" s="23"/>
      <c r="C7" s="23"/>
      <c r="D7" s="23"/>
      <c r="E7" s="23"/>
      <c r="F7" s="23"/>
    </row>
    <row r="8" spans="1:6" s="2" customFormat="1" ht="13.5" thickBot="1">
      <c r="A8" s="3" t="s">
        <v>2</v>
      </c>
      <c r="B8" s="4" t="s">
        <v>3</v>
      </c>
      <c r="C8" s="4" t="s">
        <v>4</v>
      </c>
      <c r="D8" s="5" t="s">
        <v>52</v>
      </c>
      <c r="E8" s="5" t="s">
        <v>53</v>
      </c>
      <c r="F8" s="5" t="s">
        <v>54</v>
      </c>
    </row>
    <row r="9" spans="1:6" s="2" customFormat="1" ht="12.75">
      <c r="A9" s="6" t="s">
        <v>5</v>
      </c>
      <c r="B9" s="7" t="s">
        <v>6</v>
      </c>
      <c r="C9" s="7"/>
      <c r="D9" s="14">
        <f>SUM(D10:D16)</f>
        <v>131315.8</v>
      </c>
      <c r="E9" s="14">
        <f>SUM(E10:E16)</f>
        <v>137960.57</v>
      </c>
      <c r="F9" s="14">
        <f>SUM(F10:F16)</f>
        <v>142270.69</v>
      </c>
    </row>
    <row r="10" spans="1:6" ht="25.5" outlineLevel="1">
      <c r="A10" s="8" t="s">
        <v>7</v>
      </c>
      <c r="B10" s="9" t="s">
        <v>6</v>
      </c>
      <c r="C10" s="9" t="s">
        <v>8</v>
      </c>
      <c r="D10" s="15">
        <v>1741.5</v>
      </c>
      <c r="E10" s="15">
        <v>1811.16</v>
      </c>
      <c r="F10" s="15">
        <v>1883.6</v>
      </c>
    </row>
    <row r="11" spans="1:6" ht="38.25" outlineLevel="1">
      <c r="A11" s="8" t="s">
        <v>9</v>
      </c>
      <c r="B11" s="9" t="s">
        <v>6</v>
      </c>
      <c r="C11" s="9" t="s">
        <v>10</v>
      </c>
      <c r="D11" s="15">
        <v>9754.9</v>
      </c>
      <c r="E11" s="15">
        <v>10093.3</v>
      </c>
      <c r="F11" s="15">
        <v>10445.22</v>
      </c>
    </row>
    <row r="12" spans="1:6" ht="38.25" outlineLevel="1">
      <c r="A12" s="8" t="s">
        <v>11</v>
      </c>
      <c r="B12" s="9" t="s">
        <v>6</v>
      </c>
      <c r="C12" s="9" t="s">
        <v>12</v>
      </c>
      <c r="D12" s="15">
        <v>57689.6</v>
      </c>
      <c r="E12" s="15">
        <v>62240.6</v>
      </c>
      <c r="F12" s="15">
        <v>64477.6</v>
      </c>
    </row>
    <row r="13" spans="1:6" ht="12.75" outlineLevel="1">
      <c r="A13" s="8" t="s">
        <v>56</v>
      </c>
      <c r="B13" s="9" t="s">
        <v>6</v>
      </c>
      <c r="C13" s="9" t="s">
        <v>21</v>
      </c>
      <c r="D13" s="15">
        <v>14.3</v>
      </c>
      <c r="E13" s="15">
        <v>14.9</v>
      </c>
      <c r="F13" s="15">
        <v>16.4</v>
      </c>
    </row>
    <row r="14" spans="1:6" ht="31.5" customHeight="1" outlineLevel="1">
      <c r="A14" s="8" t="s">
        <v>13</v>
      </c>
      <c r="B14" s="9" t="s">
        <v>6</v>
      </c>
      <c r="C14" s="9" t="s">
        <v>14</v>
      </c>
      <c r="D14" s="15">
        <v>10657.2</v>
      </c>
      <c r="E14" s="15">
        <v>11012.1</v>
      </c>
      <c r="F14" s="15">
        <v>11381.2</v>
      </c>
    </row>
    <row r="15" spans="1:6" ht="12.75" outlineLevel="1">
      <c r="A15" s="8" t="s">
        <v>15</v>
      </c>
      <c r="B15" s="9" t="s">
        <v>6</v>
      </c>
      <c r="C15" s="9" t="s">
        <v>16</v>
      </c>
      <c r="D15" s="15">
        <v>5000</v>
      </c>
      <c r="E15" s="15">
        <v>5000</v>
      </c>
      <c r="F15" s="15">
        <v>5000</v>
      </c>
    </row>
    <row r="16" spans="1:6" ht="12.75" outlineLevel="1">
      <c r="A16" s="8" t="s">
        <v>17</v>
      </c>
      <c r="B16" s="9" t="s">
        <v>6</v>
      </c>
      <c r="C16" s="9" t="s">
        <v>18</v>
      </c>
      <c r="D16" s="15">
        <f>100+5926.3+3500+25381.9+11550.1</f>
        <v>46458.299999999996</v>
      </c>
      <c r="E16" s="15">
        <f>100+5954.3+3500+26213.11+12021.1</f>
        <v>47788.51</v>
      </c>
      <c r="F16" s="15">
        <f>100+5982.2+3500+27077.7+12406.77</f>
        <v>49066.67</v>
      </c>
    </row>
    <row r="17" spans="1:6" s="2" customFormat="1" ht="12.75">
      <c r="A17" s="10" t="s">
        <v>19</v>
      </c>
      <c r="B17" s="11" t="s">
        <v>12</v>
      </c>
      <c r="C17" s="11"/>
      <c r="D17" s="16">
        <f>D18+D19+D20+D21</f>
        <v>111676.67</v>
      </c>
      <c r="E17" s="16">
        <f>E18+E19+E20+E21</f>
        <v>130462.07</v>
      </c>
      <c r="F17" s="16">
        <f>F18+F19+F20+F21</f>
        <v>118098.88</v>
      </c>
    </row>
    <row r="18" spans="1:6" ht="12.75" outlineLevel="1">
      <c r="A18" s="8" t="s">
        <v>20</v>
      </c>
      <c r="B18" s="9" t="s">
        <v>12</v>
      </c>
      <c r="C18" s="9" t="s">
        <v>21</v>
      </c>
      <c r="D18" s="15">
        <v>68854.79</v>
      </c>
      <c r="E18" s="15">
        <v>64638.29</v>
      </c>
      <c r="F18" s="15">
        <v>46593.29</v>
      </c>
    </row>
    <row r="19" spans="1:6" ht="12.75" outlineLevel="1">
      <c r="A19" s="8" t="s">
        <v>22</v>
      </c>
      <c r="B19" s="9" t="s">
        <v>12</v>
      </c>
      <c r="C19" s="9" t="s">
        <v>23</v>
      </c>
      <c r="D19" s="15">
        <v>1050</v>
      </c>
      <c r="E19" s="15">
        <v>1050</v>
      </c>
      <c r="F19" s="15">
        <v>1050</v>
      </c>
    </row>
    <row r="20" spans="1:6" ht="12.75" outlineLevel="1">
      <c r="A20" s="8" t="s">
        <v>24</v>
      </c>
      <c r="B20" s="9" t="s">
        <v>12</v>
      </c>
      <c r="C20" s="9" t="s">
        <v>25</v>
      </c>
      <c r="D20" s="15">
        <v>13000</v>
      </c>
      <c r="E20" s="15">
        <v>16500</v>
      </c>
      <c r="F20" s="15">
        <v>21500</v>
      </c>
    </row>
    <row r="21" spans="1:6" ht="12.75" outlineLevel="1">
      <c r="A21" s="8" t="s">
        <v>26</v>
      </c>
      <c r="B21" s="9" t="s">
        <v>12</v>
      </c>
      <c r="C21" s="9" t="s">
        <v>27</v>
      </c>
      <c r="D21" s="15">
        <f>2000+26771.88</f>
        <v>28771.88</v>
      </c>
      <c r="E21" s="15">
        <f>2000+46273.78</f>
        <v>48273.78</v>
      </c>
      <c r="F21" s="15">
        <f>2000+46955.59</f>
        <v>48955.59</v>
      </c>
    </row>
    <row r="22" spans="1:6" s="2" customFormat="1" ht="12.75">
      <c r="A22" s="10" t="s">
        <v>28</v>
      </c>
      <c r="B22" s="11" t="s">
        <v>21</v>
      </c>
      <c r="C22" s="11"/>
      <c r="D22" s="16">
        <f>D23+D24+D25</f>
        <v>95600.12</v>
      </c>
      <c r="E22" s="16">
        <f>E23+E24+E25</f>
        <v>95901.86</v>
      </c>
      <c r="F22" s="16">
        <f>F23+F24+F25</f>
        <v>94264.12</v>
      </c>
    </row>
    <row r="23" spans="1:6" ht="12.75" outlineLevel="1">
      <c r="A23" s="8" t="s">
        <v>29</v>
      </c>
      <c r="B23" s="9" t="s">
        <v>21</v>
      </c>
      <c r="C23" s="9" t="s">
        <v>6</v>
      </c>
      <c r="D23" s="15">
        <v>2000</v>
      </c>
      <c r="E23" s="15">
        <v>2000</v>
      </c>
      <c r="F23" s="15">
        <v>2000</v>
      </c>
    </row>
    <row r="24" spans="1:6" ht="12.75" outlineLevel="1">
      <c r="A24" s="8" t="s">
        <v>30</v>
      </c>
      <c r="B24" s="9" t="s">
        <v>21</v>
      </c>
      <c r="C24" s="9" t="s">
        <v>10</v>
      </c>
      <c r="D24" s="15">
        <v>73551.22</v>
      </c>
      <c r="E24" s="15">
        <v>73197.36</v>
      </c>
      <c r="F24" s="15">
        <v>70877.62</v>
      </c>
    </row>
    <row r="25" spans="1:6" ht="12.75" outlineLevel="1">
      <c r="A25" s="8" t="s">
        <v>51</v>
      </c>
      <c r="B25" s="9" t="s">
        <v>21</v>
      </c>
      <c r="C25" s="9" t="s">
        <v>21</v>
      </c>
      <c r="D25" s="15">
        <v>20048.9</v>
      </c>
      <c r="E25" s="15">
        <v>20704.5</v>
      </c>
      <c r="F25" s="15">
        <v>21386.5</v>
      </c>
    </row>
    <row r="26" spans="1:6" s="2" customFormat="1" ht="12.75">
      <c r="A26" s="10" t="s">
        <v>31</v>
      </c>
      <c r="B26" s="11" t="s">
        <v>32</v>
      </c>
      <c r="C26" s="11"/>
      <c r="D26" s="16">
        <f>D27+D28+D30+D314+D29+D31</f>
        <v>431998.24999999994</v>
      </c>
      <c r="E26" s="16">
        <f>E27+E28+E30+E314+E29+E31</f>
        <v>447878.67999999993</v>
      </c>
      <c r="F26" s="16">
        <f>F27+F28+F30+F314+F29+F31</f>
        <v>464747.4</v>
      </c>
    </row>
    <row r="27" spans="1:6" ht="12.75" outlineLevel="1">
      <c r="A27" s="8" t="s">
        <v>33</v>
      </c>
      <c r="B27" s="9" t="s">
        <v>32</v>
      </c>
      <c r="C27" s="9" t="s">
        <v>6</v>
      </c>
      <c r="D27" s="15">
        <v>148888.86</v>
      </c>
      <c r="E27" s="15">
        <v>154781.5</v>
      </c>
      <c r="F27" s="15">
        <v>160888.48</v>
      </c>
    </row>
    <row r="28" spans="1:6" ht="12.75" outlineLevel="1">
      <c r="A28" s="8" t="s">
        <v>34</v>
      </c>
      <c r="B28" s="9" t="s">
        <v>32</v>
      </c>
      <c r="C28" s="9" t="s">
        <v>8</v>
      </c>
      <c r="D28" s="15">
        <f>2035.33+219266.4</f>
        <v>221301.72999999998</v>
      </c>
      <c r="E28" s="15">
        <f>2035.33+228113.5</f>
        <v>230148.83</v>
      </c>
      <c r="F28" s="15">
        <f>2035.33+237678.97</f>
        <v>239714.3</v>
      </c>
    </row>
    <row r="29" spans="1:6" ht="12.75" outlineLevel="1">
      <c r="A29" s="8" t="s">
        <v>55</v>
      </c>
      <c r="B29" s="9" t="s">
        <v>32</v>
      </c>
      <c r="C29" s="9" t="s">
        <v>10</v>
      </c>
      <c r="D29" s="15">
        <v>40441.6</v>
      </c>
      <c r="E29" s="15">
        <v>41232.1</v>
      </c>
      <c r="F29" s="15">
        <v>42064.1</v>
      </c>
    </row>
    <row r="30" spans="1:6" ht="12.75" outlineLevel="1">
      <c r="A30" s="8" t="s">
        <v>35</v>
      </c>
      <c r="B30" s="9" t="s">
        <v>32</v>
      </c>
      <c r="C30" s="9" t="s">
        <v>32</v>
      </c>
      <c r="D30" s="15">
        <f>7627.43+420</f>
        <v>8047.43</v>
      </c>
      <c r="E30" s="15">
        <f>7627.39+420</f>
        <v>8047.39</v>
      </c>
      <c r="F30" s="15">
        <f>7627.39+420</f>
        <v>8047.39</v>
      </c>
    </row>
    <row r="31" spans="1:6" ht="12.75" outlineLevel="1">
      <c r="A31" s="8" t="s">
        <v>36</v>
      </c>
      <c r="B31" s="9" t="s">
        <v>32</v>
      </c>
      <c r="C31" s="9" t="s">
        <v>25</v>
      </c>
      <c r="D31" s="15">
        <v>13318.63</v>
      </c>
      <c r="E31" s="15">
        <v>13668.86</v>
      </c>
      <c r="F31" s="15">
        <v>14033.13</v>
      </c>
    </row>
    <row r="32" spans="1:6" s="2" customFormat="1" ht="12.75">
      <c r="A32" s="10" t="s">
        <v>37</v>
      </c>
      <c r="B32" s="11" t="s">
        <v>23</v>
      </c>
      <c r="C32" s="11"/>
      <c r="D32" s="16">
        <f>D33</f>
        <v>54749.829</v>
      </c>
      <c r="E32" s="16">
        <f>E33</f>
        <v>54709.829</v>
      </c>
      <c r="F32" s="16">
        <f>F33</f>
        <v>54709.829</v>
      </c>
    </row>
    <row r="33" spans="1:6" ht="12.75" outlineLevel="1">
      <c r="A33" s="8" t="s">
        <v>38</v>
      </c>
      <c r="B33" s="9" t="s">
        <v>23</v>
      </c>
      <c r="C33" s="9" t="s">
        <v>6</v>
      </c>
      <c r="D33" s="15">
        <f>54709.829+40</f>
        <v>54749.829</v>
      </c>
      <c r="E33" s="15">
        <v>54709.829</v>
      </c>
      <c r="F33" s="15">
        <v>54709.829</v>
      </c>
    </row>
    <row r="34" spans="1:6" s="2" customFormat="1" ht="12.75">
      <c r="A34" s="10" t="s">
        <v>39</v>
      </c>
      <c r="B34" s="11" t="s">
        <v>40</v>
      </c>
      <c r="C34" s="11"/>
      <c r="D34" s="16">
        <f>D35+D36+D37+D38</f>
        <v>25628.854000000003</v>
      </c>
      <c r="E34" s="16">
        <f>E35+E36+E37+E38</f>
        <v>25201.987</v>
      </c>
      <c r="F34" s="16">
        <f>F35+F36+F37+F38</f>
        <v>25510.681</v>
      </c>
    </row>
    <row r="35" spans="1:6" ht="12.75" outlineLevel="1">
      <c r="A35" s="8" t="s">
        <v>41</v>
      </c>
      <c r="B35" s="9" t="s">
        <v>40</v>
      </c>
      <c r="C35" s="9" t="s">
        <v>8</v>
      </c>
      <c r="D35" s="15">
        <v>3673.874</v>
      </c>
      <c r="E35" s="15">
        <v>3821.627</v>
      </c>
      <c r="F35" s="15">
        <v>3975.291</v>
      </c>
    </row>
    <row r="36" spans="1:6" ht="12.75" outlineLevel="1">
      <c r="A36" s="8" t="s">
        <v>42</v>
      </c>
      <c r="B36" s="9" t="s">
        <v>40</v>
      </c>
      <c r="C36" s="9" t="s">
        <v>10</v>
      </c>
      <c r="D36" s="15">
        <f>7709.6+2468</f>
        <v>10177.6</v>
      </c>
      <c r="E36" s="15">
        <f>7709.6+1668</f>
        <v>9377.6</v>
      </c>
      <c r="F36" s="15">
        <f>7709.6+1668</f>
        <v>9377.6</v>
      </c>
    </row>
    <row r="37" spans="1:6" ht="12.75" outlineLevel="1">
      <c r="A37" s="8" t="s">
        <v>43</v>
      </c>
      <c r="B37" s="9" t="s">
        <v>40</v>
      </c>
      <c r="C37" s="9" t="s">
        <v>12</v>
      </c>
      <c r="D37" s="15">
        <v>8127</v>
      </c>
      <c r="E37" s="15">
        <v>8127</v>
      </c>
      <c r="F37" s="15">
        <v>8127</v>
      </c>
    </row>
    <row r="38" spans="1:6" ht="12.75" outlineLevel="1">
      <c r="A38" s="8" t="s">
        <v>44</v>
      </c>
      <c r="B38" s="9" t="s">
        <v>40</v>
      </c>
      <c r="C38" s="9" t="s">
        <v>14</v>
      </c>
      <c r="D38" s="15">
        <v>3650.38</v>
      </c>
      <c r="E38" s="15">
        <v>3875.76</v>
      </c>
      <c r="F38" s="15">
        <v>4030.79</v>
      </c>
    </row>
    <row r="39" spans="1:6" s="2" customFormat="1" ht="12.75">
      <c r="A39" s="10" t="s">
        <v>45</v>
      </c>
      <c r="B39" s="11" t="s">
        <v>16</v>
      </c>
      <c r="C39" s="11"/>
      <c r="D39" s="16">
        <f>D40</f>
        <v>700</v>
      </c>
      <c r="E39" s="16">
        <f>E40</f>
        <v>700</v>
      </c>
      <c r="F39" s="16">
        <f>F40</f>
        <v>700</v>
      </c>
    </row>
    <row r="40" spans="1:6" ht="12.75" outlineLevel="1">
      <c r="A40" s="8" t="s">
        <v>46</v>
      </c>
      <c r="B40" s="9" t="s">
        <v>16</v>
      </c>
      <c r="C40" s="9" t="s">
        <v>8</v>
      </c>
      <c r="D40" s="15">
        <v>700</v>
      </c>
      <c r="E40" s="15">
        <v>700</v>
      </c>
      <c r="F40" s="15">
        <v>700</v>
      </c>
    </row>
    <row r="41" spans="1:6" s="2" customFormat="1" ht="12.75">
      <c r="A41" s="10" t="s">
        <v>47</v>
      </c>
      <c r="B41" s="11" t="s">
        <v>27</v>
      </c>
      <c r="C41" s="11"/>
      <c r="D41" s="16">
        <f>D42</f>
        <v>4322.6</v>
      </c>
      <c r="E41" s="16">
        <f>E42</f>
        <v>4110</v>
      </c>
      <c r="F41" s="16">
        <f>F42</f>
        <v>4110</v>
      </c>
    </row>
    <row r="42" spans="1:6" ht="12.75" outlineLevel="1">
      <c r="A42" s="8" t="s">
        <v>48</v>
      </c>
      <c r="B42" s="9" t="s">
        <v>27</v>
      </c>
      <c r="C42" s="9" t="s">
        <v>8</v>
      </c>
      <c r="D42" s="15">
        <v>4322.6</v>
      </c>
      <c r="E42" s="15">
        <v>4110</v>
      </c>
      <c r="F42" s="15">
        <v>4110</v>
      </c>
    </row>
    <row r="43" spans="1:6" s="2" customFormat="1" ht="23.25" customHeight="1" thickBot="1">
      <c r="A43" s="19" t="s">
        <v>49</v>
      </c>
      <c r="B43" s="20"/>
      <c r="C43" s="21"/>
      <c r="D43" s="17">
        <f>D41+D39+D34+D32+D26+D22+D17+D9</f>
        <v>855992.1229999999</v>
      </c>
      <c r="E43" s="17">
        <f>E41+E39+E34+E32+E26+E22+E17+E9</f>
        <v>896924.996</v>
      </c>
      <c r="F43" s="17">
        <f>F41+F39+F34+F32+F26+F22+F17+F9</f>
        <v>904411.6000000001</v>
      </c>
    </row>
    <row r="44" spans="1:6" ht="12.75">
      <c r="A44" s="12"/>
      <c r="B44" s="12"/>
      <c r="C44" s="12"/>
      <c r="D44" s="13"/>
      <c r="E44" s="13"/>
      <c r="F44" s="13"/>
    </row>
  </sheetData>
  <sheetProtection/>
  <autoFilter ref="A8:F43"/>
  <mergeCells count="7">
    <mergeCell ref="A3:D3"/>
    <mergeCell ref="A43:C43"/>
    <mergeCell ref="A1:D1"/>
    <mergeCell ref="A4:D4"/>
    <mergeCell ref="A6:F6"/>
    <mergeCell ref="A7:F7"/>
    <mergeCell ref="A2:F2"/>
  </mergeCells>
  <printOptions/>
  <pageMargins left="0.2" right="0.5905511811023623" top="0.7874015748031497" bottom="0.7874015748031497" header="0.3937007874015748" footer="0.5118110236220472"/>
  <pageSetup fitToHeight="0" horizontalDpi="300" verticalDpi="3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2016-11-28T14:54:15Z</cp:lastPrinted>
  <dcterms:created xsi:type="dcterms:W3CDTF">1996-10-08T23:32:33Z</dcterms:created>
  <dcterms:modified xsi:type="dcterms:W3CDTF">2018-11-14T15:32:14Z</dcterms:modified>
  <cp:category/>
  <cp:version/>
  <cp:contentType/>
  <cp:contentStatus/>
</cp:coreProperties>
</file>